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<sst xmlns="http://schemas.openxmlformats.org/spreadsheetml/2006/main" count="67" uniqueCount="52">
  <si>
    <t>№ п/п</t>
  </si>
  <si>
    <t>Наименование</t>
  </si>
  <si>
    <t>Ед. изм.</t>
  </si>
  <si>
    <t>I</t>
  </si>
  <si>
    <t>км</t>
  </si>
  <si>
    <t>Итого по ВЛ-0,4 кВ</t>
  </si>
  <si>
    <t>II</t>
  </si>
  <si>
    <t>Итого по ВЛ-10 кВ</t>
  </si>
  <si>
    <t>III</t>
  </si>
  <si>
    <t>IV</t>
  </si>
  <si>
    <t>V</t>
  </si>
  <si>
    <t>VI</t>
  </si>
  <si>
    <t>VII</t>
  </si>
  <si>
    <t>шт</t>
  </si>
  <si>
    <t xml:space="preserve">ПИР </t>
  </si>
  <si>
    <t xml:space="preserve">Капитальный ремонт ВЛ-0,4кВ  </t>
  </si>
  <si>
    <t xml:space="preserve">Капитальный ремонт ВЛ-10кВ  </t>
  </si>
  <si>
    <t>Капитальный ремонт ТП</t>
  </si>
  <si>
    <t xml:space="preserve">Капитальный ремонт КЛ-10кВ  </t>
  </si>
  <si>
    <t xml:space="preserve">Капитальный ремонт КЛ-0,4кВ  </t>
  </si>
  <si>
    <t>Итого по ремонту ТП</t>
  </si>
  <si>
    <t>Итого по ремонту КЛ-10 кВ</t>
  </si>
  <si>
    <t>Итого по ремонту КЛ-0,4кВ</t>
  </si>
  <si>
    <t>Кол-во (план)</t>
  </si>
  <si>
    <t>Кол-во (факт)</t>
  </si>
  <si>
    <t>Сметная стоимость    (тыс. руб.)</t>
  </si>
  <si>
    <t>Фактическая стоимость                  (тыс. руб.)</t>
  </si>
  <si>
    <t xml:space="preserve">Капитальный ремонт КЛ-10 кВ   
</t>
  </si>
  <si>
    <t xml:space="preserve">Капитальный ремонт КЛ-0,4 кВ   
</t>
  </si>
  <si>
    <t>Выполнение, %</t>
  </si>
  <si>
    <t>Утверждаю</t>
  </si>
  <si>
    <t>____________А.А. Кочетков</t>
  </si>
  <si>
    <t>"___"___________2017 г.</t>
  </si>
  <si>
    <t>ТП-688 ф.2, ф.5</t>
  </si>
  <si>
    <t>ф.32/15 - 652</t>
  </si>
  <si>
    <t>ф.24/6 - РП-7/4 (оп.37-39, оп.94-94-2, оп. 102)</t>
  </si>
  <si>
    <t>ф.РП-23/10-РП-2/11 (оп.1-7, оп.14, 15,  оп. 25, 26)</t>
  </si>
  <si>
    <t xml:space="preserve">Капитальный ремонт 
производственных зданий (гаражи, склады по ул. Кирова)
</t>
  </si>
  <si>
    <t xml:space="preserve">Капитальный ремонт производственных зданий МП АЭС </t>
  </si>
  <si>
    <t>Итого ремонт производств. зданий</t>
  </si>
  <si>
    <t>ВСЕГО ПО КАПИТАЛЬНОМУ РЕМОНТУ 2017г.</t>
  </si>
  <si>
    <t>Капитальный ремонт  трансформаторов 400 кВА ,630 кВА</t>
  </si>
  <si>
    <t>Начальник ПТО</t>
  </si>
  <si>
    <t>А.А. Ханин</t>
  </si>
  <si>
    <t>Главный бухгалтер</t>
  </si>
  <si>
    <t>О.В. Гапон</t>
  </si>
  <si>
    <t>Директор МУП АЭС</t>
  </si>
  <si>
    <t>Муниципальное унитарное предприятие города Абакана "Абаканские электрические сети"</t>
  </si>
  <si>
    <r>
      <t xml:space="preserve">Капитальный ремонт вне пана: </t>
    </r>
    <r>
      <rPr>
        <sz val="10"/>
        <color indexed="8"/>
        <rFont val="Times New Roman"/>
        <family val="1"/>
      </rPr>
      <t>Нежилое помещение 2Н(здание гаража); ВЛ-0.4 кВ ТП-193 ф.3</t>
    </r>
  </si>
  <si>
    <r>
      <t>Капитальный ремонт трансформаторных подстанций (строит. часть)    (</t>
    </r>
    <r>
      <rPr>
        <b/>
        <sz val="10"/>
        <color indexed="8"/>
        <rFont val="Times New Roman"/>
        <family val="1"/>
      </rPr>
      <t>ТП-154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ТП-136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ТП-134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ТП-131</t>
    </r>
    <r>
      <rPr>
        <sz val="10"/>
        <color indexed="8"/>
        <rFont val="Times New Roman"/>
        <family val="1"/>
      </rPr>
      <t xml:space="preserve">; ТП-130; ТП-127;ТП-126; ТП-125; ТП-124; ТП-115; ТП-104; </t>
    </r>
    <r>
      <rPr>
        <b/>
        <sz val="10"/>
        <color indexed="8"/>
        <rFont val="Times New Roman"/>
        <family val="1"/>
      </rPr>
      <t>ТП-112;</t>
    </r>
    <r>
      <rPr>
        <sz val="10"/>
        <color indexed="8"/>
        <rFont val="Times New Roman"/>
        <family val="1"/>
      </rPr>
      <t xml:space="preserve"> ТП-113; ТП-128; ТП-129)               
</t>
    </r>
  </si>
  <si>
    <r>
      <t xml:space="preserve">Капитальный ремонт трансформаторных подстанций (ТП-98; </t>
    </r>
    <r>
      <rPr>
        <b/>
        <sz val="10"/>
        <color indexed="8"/>
        <rFont val="Times New Roman"/>
        <family val="1"/>
      </rPr>
      <t>ТП-73</t>
    </r>
    <r>
      <rPr>
        <sz val="10"/>
        <color indexed="8"/>
        <rFont val="Times New Roman"/>
        <family val="1"/>
      </rPr>
      <t xml:space="preserve">; ТП-112; ТП-78; ТП-104; ТП-77; ТП-102; ТП-82; ТП-113; ТП-96; </t>
    </r>
    <r>
      <rPr>
        <b/>
        <sz val="10"/>
        <color indexed="8"/>
        <rFont val="Times New Roman"/>
        <family val="1"/>
      </rPr>
      <t>ТП-115</t>
    </r>
    <r>
      <rPr>
        <sz val="10"/>
        <color indexed="8"/>
        <rFont val="Times New Roman"/>
        <family val="1"/>
      </rPr>
      <t xml:space="preserve">; ТП-124; </t>
    </r>
    <r>
      <rPr>
        <b/>
        <sz val="10"/>
        <color indexed="8"/>
        <rFont val="Times New Roman"/>
        <family val="1"/>
      </rPr>
      <t>ТП-125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ТП-127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ТП-126</t>
    </r>
    <r>
      <rPr>
        <sz val="10"/>
        <color indexed="8"/>
        <rFont val="Times New Roman"/>
        <family val="1"/>
      </rPr>
      <t xml:space="preserve">)                                        </t>
    </r>
  </si>
  <si>
    <t xml:space="preserve">ОТЧЁТ по   КАПИТАЛЬНОМУ  РЕМОНТУ  на  01.07. 2017 года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</si>
</sst>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00"/>
    <numFmt numFmtId="167" formatCode="0.000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_р_._-;\-* #,##0.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4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2" fontId="48" fillId="0" borderId="0" xfId="0" applyNumberFormat="1" applyFont="1" applyAlignment="1">
      <alignment/>
    </xf>
    <xf numFmtId="0" fontId="5" fillId="0" borderId="0" xfId="0" applyFont="1" applyAlignment="1">
      <alignment/>
    </xf>
    <xf numFmtId="0" fontId="50" fillId="0" borderId="0" xfId="0" applyFont="1" applyAlignment="1">
      <alignment/>
    </xf>
    <xf numFmtId="2" fontId="48" fillId="0" borderId="15" xfId="0" applyNumberFormat="1" applyFont="1" applyFill="1" applyBorder="1" applyAlignment="1">
      <alignment horizontal="center"/>
    </xf>
    <xf numFmtId="1" fontId="48" fillId="0" borderId="1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2" fontId="6" fillId="0" borderId="20" xfId="0" applyNumberFormat="1" applyFont="1" applyBorder="1" applyAlignment="1">
      <alignment horizontal="center"/>
    </xf>
    <xf numFmtId="2" fontId="48" fillId="0" borderId="21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48" fillId="0" borderId="22" xfId="0" applyFont="1" applyFill="1" applyBorder="1" applyAlignment="1">
      <alignment horizontal="center" vertical="center"/>
    </xf>
    <xf numFmtId="2" fontId="48" fillId="0" borderId="20" xfId="0" applyNumberFormat="1" applyFont="1" applyBorder="1" applyAlignment="1">
      <alignment horizontal="center" vertical="center"/>
    </xf>
    <xf numFmtId="0" fontId="48" fillId="0" borderId="15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1" xfId="0" applyFont="1" applyBorder="1" applyAlignment="1">
      <alignment horizontal="center" vertical="center"/>
    </xf>
    <xf numFmtId="2" fontId="48" fillId="0" borderId="20" xfId="0" applyNumberFormat="1" applyFont="1" applyBorder="1" applyAlignment="1">
      <alignment horizontal="center"/>
    </xf>
    <xf numFmtId="0" fontId="48" fillId="0" borderId="10" xfId="0" applyFont="1" applyBorder="1" applyAlignment="1">
      <alignment/>
    </xf>
    <xf numFmtId="4" fontId="49" fillId="0" borderId="23" xfId="0" applyNumberFormat="1" applyFont="1" applyFill="1" applyBorder="1" applyAlignment="1">
      <alignment horizontal="center" vertical="center"/>
    </xf>
    <xf numFmtId="4" fontId="49" fillId="0" borderId="23" xfId="0" applyNumberFormat="1" applyFont="1" applyBorder="1" applyAlignment="1">
      <alignment horizontal="center"/>
    </xf>
    <xf numFmtId="4" fontId="4" fillId="0" borderId="23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0" fontId="49" fillId="33" borderId="26" xfId="0" applyFont="1" applyFill="1" applyBorder="1" applyAlignment="1">
      <alignment horizontal="center"/>
    </xf>
    <xf numFmtId="0" fontId="49" fillId="33" borderId="27" xfId="0" applyFont="1" applyFill="1" applyBorder="1" applyAlignment="1">
      <alignment horizontal="center"/>
    </xf>
    <xf numFmtId="0" fontId="47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4" fontId="49" fillId="34" borderId="27" xfId="0" applyNumberFormat="1" applyFont="1" applyFill="1" applyBorder="1" applyAlignment="1">
      <alignment horizontal="center"/>
    </xf>
    <xf numFmtId="167" fontId="4" fillId="0" borderId="11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48" fillId="34" borderId="25" xfId="0" applyFont="1" applyFill="1" applyBorder="1" applyAlignment="1">
      <alignment/>
    </xf>
    <xf numFmtId="0" fontId="4" fillId="34" borderId="26" xfId="0" applyFont="1" applyFill="1" applyBorder="1" applyAlignment="1">
      <alignment wrapText="1"/>
    </xf>
    <xf numFmtId="0" fontId="48" fillId="34" borderId="26" xfId="0" applyFont="1" applyFill="1" applyBorder="1" applyAlignment="1">
      <alignment/>
    </xf>
    <xf numFmtId="4" fontId="4" fillId="34" borderId="27" xfId="0" applyNumberFormat="1" applyFont="1" applyFill="1" applyBorder="1" applyAlignment="1">
      <alignment horizontal="center"/>
    </xf>
    <xf numFmtId="0" fontId="48" fillId="0" borderId="20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168" fontId="48" fillId="0" borderId="15" xfId="60" applyNumberFormat="1" applyFont="1" applyFill="1" applyBorder="1" applyAlignment="1">
      <alignment horizontal="center" vertical="center"/>
    </xf>
    <xf numFmtId="0" fontId="48" fillId="0" borderId="15" xfId="0" applyFont="1" applyBorder="1" applyAlignment="1">
      <alignment vertical="center" wrapText="1"/>
    </xf>
    <xf numFmtId="2" fontId="6" fillId="0" borderId="20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wrapText="1"/>
    </xf>
    <xf numFmtId="2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33" borderId="24" xfId="0" applyFont="1" applyFill="1" applyBorder="1" applyAlignment="1">
      <alignment wrapText="1"/>
    </xf>
    <xf numFmtId="0" fontId="4" fillId="33" borderId="29" xfId="0" applyFont="1" applyFill="1" applyBorder="1" applyAlignment="1">
      <alignment wrapText="1"/>
    </xf>
    <xf numFmtId="0" fontId="4" fillId="33" borderId="30" xfId="0" applyFont="1" applyFill="1" applyBorder="1" applyAlignment="1">
      <alignment wrapText="1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0" fontId="47" fillId="0" borderId="32" xfId="0" applyFont="1" applyBorder="1" applyAlignment="1">
      <alignment/>
    </xf>
    <xf numFmtId="0" fontId="48" fillId="0" borderId="31" xfId="0" applyFont="1" applyBorder="1" applyAlignment="1">
      <alignment/>
    </xf>
    <xf numFmtId="0" fontId="48" fillId="0" borderId="32" xfId="0" applyFont="1" applyBorder="1" applyAlignment="1">
      <alignment/>
    </xf>
    <xf numFmtId="0" fontId="47" fillId="0" borderId="31" xfId="0" applyFont="1" applyBorder="1" applyAlignment="1">
      <alignment/>
    </xf>
    <xf numFmtId="0" fontId="47" fillId="33" borderId="33" xfId="0" applyFont="1" applyFill="1" applyBorder="1" applyAlignment="1">
      <alignment/>
    </xf>
    <xf numFmtId="2" fontId="51" fillId="34" borderId="33" xfId="0" applyNumberFormat="1" applyFont="1" applyFill="1" applyBorder="1" applyAlignment="1">
      <alignment horizontal="center"/>
    </xf>
    <xf numFmtId="0" fontId="48" fillId="35" borderId="0" xfId="0" applyFont="1" applyFill="1" applyBorder="1" applyAlignment="1">
      <alignment/>
    </xf>
    <xf numFmtId="0" fontId="49" fillId="0" borderId="23" xfId="0" applyFont="1" applyBorder="1" applyAlignment="1">
      <alignment horizontal="center"/>
    </xf>
    <xf numFmtId="2" fontId="49" fillId="34" borderId="26" xfId="0" applyNumberFormat="1" applyFont="1" applyFill="1" applyBorder="1" applyAlignment="1">
      <alignment horizontal="center"/>
    </xf>
    <xf numFmtId="0" fontId="49" fillId="34" borderId="26" xfId="0" applyFont="1" applyFill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4" fontId="4" fillId="0" borderId="35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4" fontId="49" fillId="0" borderId="11" xfId="0" applyNumberFormat="1" applyFont="1" applyBorder="1" applyAlignment="1">
      <alignment horizontal="center"/>
    </xf>
    <xf numFmtId="0" fontId="47" fillId="0" borderId="11" xfId="0" applyFont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67" fontId="5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B6" sqref="B6:G6"/>
    </sheetView>
  </sheetViews>
  <sheetFormatPr defaultColWidth="9.140625" defaultRowHeight="15"/>
  <cols>
    <col min="1" max="1" width="7.421875" style="28" customWidth="1"/>
    <col min="2" max="2" width="76.7109375" style="28" customWidth="1"/>
    <col min="3" max="3" width="8.8515625" style="28" customWidth="1"/>
    <col min="4" max="4" width="9.421875" style="28" customWidth="1"/>
    <col min="5" max="5" width="9.8515625" style="28" customWidth="1"/>
    <col min="6" max="6" width="18.7109375" style="28" customWidth="1"/>
    <col min="7" max="7" width="17.00390625" style="40" customWidth="1"/>
    <col min="8" max="8" width="17.421875" style="0" customWidth="1"/>
  </cols>
  <sheetData>
    <row r="1" spans="1:8" ht="17.25" customHeight="1">
      <c r="A1" s="4"/>
      <c r="B1" s="4"/>
      <c r="C1" s="4"/>
      <c r="D1" s="4"/>
      <c r="E1" s="4"/>
      <c r="F1" s="4"/>
      <c r="G1" s="1" t="s">
        <v>30</v>
      </c>
      <c r="H1" s="1"/>
    </row>
    <row r="2" spans="1:8" ht="15.75" customHeight="1">
      <c r="A2" s="4"/>
      <c r="B2" s="4"/>
      <c r="C2" s="4"/>
      <c r="D2" s="4"/>
      <c r="E2" s="4"/>
      <c r="F2" s="4"/>
      <c r="G2" s="1" t="s">
        <v>46</v>
      </c>
      <c r="H2" s="1"/>
    </row>
    <row r="3" spans="1:8" ht="17.25" customHeight="1">
      <c r="A3" s="4"/>
      <c r="B3" s="4"/>
      <c r="C3" s="4"/>
      <c r="D3" s="4"/>
      <c r="E3" s="4"/>
      <c r="F3" s="4"/>
      <c r="G3" s="1" t="s">
        <v>31</v>
      </c>
      <c r="H3" s="1"/>
    </row>
    <row r="4" spans="1:8" ht="16.5" customHeight="1">
      <c r="A4" s="4"/>
      <c r="B4" s="4"/>
      <c r="C4" s="4"/>
      <c r="D4" s="4"/>
      <c r="E4" s="4"/>
      <c r="F4" s="4"/>
      <c r="G4" s="1" t="s">
        <v>32</v>
      </c>
      <c r="H4" s="1"/>
    </row>
    <row r="5" spans="1:6" ht="21" customHeight="1">
      <c r="A5" s="4"/>
      <c r="B5" s="4"/>
      <c r="C5" s="4"/>
      <c r="D5" s="4"/>
      <c r="E5" s="4"/>
      <c r="F5" s="4"/>
    </row>
    <row r="6" spans="1:7" ht="15">
      <c r="A6" s="4"/>
      <c r="B6" s="117" t="s">
        <v>51</v>
      </c>
      <c r="C6" s="117"/>
      <c r="D6" s="117"/>
      <c r="E6" s="117"/>
      <c r="F6" s="117"/>
      <c r="G6" s="117"/>
    </row>
    <row r="7" spans="1:7" ht="15">
      <c r="A7" s="4"/>
      <c r="B7" s="117" t="s">
        <v>47</v>
      </c>
      <c r="C7" s="117"/>
      <c r="D7" s="117"/>
      <c r="E7" s="117"/>
      <c r="F7" s="117"/>
      <c r="G7" s="117"/>
    </row>
    <row r="8" spans="1:6" ht="15">
      <c r="A8" s="4"/>
      <c r="B8" s="4"/>
      <c r="C8" s="5"/>
      <c r="D8" s="5"/>
      <c r="E8" s="5"/>
      <c r="F8" s="5"/>
    </row>
    <row r="9" spans="1:6" ht="11.25" customHeight="1" thickBot="1">
      <c r="A9" s="4"/>
      <c r="B9" s="4"/>
      <c r="C9" s="6"/>
      <c r="D9" s="6"/>
      <c r="E9" s="6"/>
      <c r="F9" s="6"/>
    </row>
    <row r="10" spans="1:8" ht="15" customHeight="1">
      <c r="A10" s="121" t="s">
        <v>0</v>
      </c>
      <c r="B10" s="121" t="s">
        <v>1</v>
      </c>
      <c r="C10" s="121" t="s">
        <v>2</v>
      </c>
      <c r="D10" s="124" t="s">
        <v>23</v>
      </c>
      <c r="E10" s="124" t="s">
        <v>24</v>
      </c>
      <c r="F10" s="124" t="s">
        <v>25</v>
      </c>
      <c r="G10" s="124" t="s">
        <v>26</v>
      </c>
      <c r="H10" s="118" t="s">
        <v>29</v>
      </c>
    </row>
    <row r="11" spans="1:8" ht="15">
      <c r="A11" s="122"/>
      <c r="B11" s="122"/>
      <c r="C11" s="122"/>
      <c r="D11" s="125"/>
      <c r="E11" s="125"/>
      <c r="F11" s="125"/>
      <c r="G11" s="125"/>
      <c r="H11" s="119"/>
    </row>
    <row r="12" spans="1:8" ht="15.75" thickBot="1">
      <c r="A12" s="123"/>
      <c r="B12" s="122"/>
      <c r="C12" s="122"/>
      <c r="D12" s="125"/>
      <c r="E12" s="125"/>
      <c r="F12" s="125"/>
      <c r="G12" s="125"/>
      <c r="H12" s="120"/>
    </row>
    <row r="13" spans="1:8" ht="15.75" thickBot="1">
      <c r="A13" s="51" t="s">
        <v>3</v>
      </c>
      <c r="B13" s="111" t="s">
        <v>15</v>
      </c>
      <c r="C13" s="112"/>
      <c r="D13" s="112"/>
      <c r="E13" s="112"/>
      <c r="F13" s="112"/>
      <c r="G13" s="112"/>
      <c r="H13" s="113"/>
    </row>
    <row r="14" spans="1:10" ht="13.5" customHeight="1">
      <c r="A14" s="7">
        <v>1</v>
      </c>
      <c r="B14" s="76" t="s">
        <v>33</v>
      </c>
      <c r="C14" s="69" t="s">
        <v>4</v>
      </c>
      <c r="D14" s="70">
        <v>0.187</v>
      </c>
      <c r="E14" s="29">
        <v>0.2</v>
      </c>
      <c r="F14" s="32">
        <v>207.15</v>
      </c>
      <c r="G14" s="44">
        <f>202.977</f>
        <v>202.977</v>
      </c>
      <c r="H14" s="84"/>
      <c r="I14" s="31"/>
      <c r="J14" s="31"/>
    </row>
    <row r="15" spans="1:8" ht="15.75" thickBot="1">
      <c r="A15" s="10"/>
      <c r="B15" s="11" t="s">
        <v>5</v>
      </c>
      <c r="C15" s="12" t="s">
        <v>4</v>
      </c>
      <c r="D15" s="59">
        <f>SUM(D14:D14)</f>
        <v>0.187</v>
      </c>
      <c r="E15" s="13">
        <f>SUM(E14)</f>
        <v>0.2</v>
      </c>
      <c r="F15" s="50">
        <f>SUM(F14:F14)</f>
        <v>207.15</v>
      </c>
      <c r="G15" s="47">
        <f>SUM(G14)</f>
        <v>202.977</v>
      </c>
      <c r="H15" s="85"/>
    </row>
    <row r="16" spans="1:8" ht="15.75" thickBot="1">
      <c r="A16" s="51" t="s">
        <v>6</v>
      </c>
      <c r="B16" s="114" t="s">
        <v>16</v>
      </c>
      <c r="C16" s="115"/>
      <c r="D16" s="115"/>
      <c r="E16" s="115"/>
      <c r="F16" s="115"/>
      <c r="G16" s="115"/>
      <c r="H16" s="116"/>
    </row>
    <row r="17" spans="1:8" ht="15">
      <c r="A17" s="62">
        <v>1</v>
      </c>
      <c r="B17" s="73" t="s">
        <v>34</v>
      </c>
      <c r="C17" s="63" t="s">
        <v>4</v>
      </c>
      <c r="D17" s="78">
        <v>0.45</v>
      </c>
      <c r="E17" s="126">
        <v>0.433</v>
      </c>
      <c r="F17" s="77">
        <v>1047.1</v>
      </c>
      <c r="G17" s="63">
        <f>854.695+4.41</f>
        <v>859.105</v>
      </c>
      <c r="H17" s="86"/>
    </row>
    <row r="18" spans="1:8" ht="15">
      <c r="A18" s="60">
        <v>2</v>
      </c>
      <c r="B18" s="74" t="s">
        <v>35</v>
      </c>
      <c r="C18" s="61" t="s">
        <v>4</v>
      </c>
      <c r="D18" s="79">
        <v>0.2</v>
      </c>
      <c r="E18" s="127"/>
      <c r="F18" s="77">
        <v>560</v>
      </c>
      <c r="G18" s="61"/>
      <c r="H18" s="87"/>
    </row>
    <row r="19" spans="1:8" ht="15">
      <c r="A19" s="60">
        <v>3</v>
      </c>
      <c r="B19" s="75" t="s">
        <v>36</v>
      </c>
      <c r="C19" s="61" t="s">
        <v>4</v>
      </c>
      <c r="D19" s="80">
        <v>0.55</v>
      </c>
      <c r="E19" s="128">
        <v>0.95</v>
      </c>
      <c r="F19" s="77">
        <v>1540</v>
      </c>
      <c r="G19" s="61">
        <v>624.528</v>
      </c>
      <c r="H19" s="87"/>
    </row>
    <row r="20" spans="1:8" ht="15.75" thickBot="1">
      <c r="A20" s="10"/>
      <c r="B20" s="14" t="s">
        <v>7</v>
      </c>
      <c r="C20" s="15" t="s">
        <v>4</v>
      </c>
      <c r="D20" s="15">
        <f>SUM(D17:D19)</f>
        <v>1.2000000000000002</v>
      </c>
      <c r="E20" s="15">
        <f>SUM(E17:E19)</f>
        <v>1.383</v>
      </c>
      <c r="F20" s="49">
        <f>SUM(F17:F19)</f>
        <v>3147.1</v>
      </c>
      <c r="G20" s="47">
        <f>SUM(G17:G19)</f>
        <v>1483.633</v>
      </c>
      <c r="H20" s="88"/>
    </row>
    <row r="21" spans="1:8" ht="15.75" thickBot="1">
      <c r="A21" s="51" t="s">
        <v>8</v>
      </c>
      <c r="B21" s="81" t="s">
        <v>17</v>
      </c>
      <c r="C21" s="82"/>
      <c r="D21" s="82"/>
      <c r="E21" s="82"/>
      <c r="F21" s="82"/>
      <c r="G21" s="82"/>
      <c r="H21" s="83"/>
    </row>
    <row r="22" spans="1:8" ht="26.25" customHeight="1">
      <c r="A22" s="16">
        <v>1</v>
      </c>
      <c r="B22" s="36" t="s">
        <v>41</v>
      </c>
      <c r="C22" s="37" t="s">
        <v>13</v>
      </c>
      <c r="D22" s="30">
        <v>15</v>
      </c>
      <c r="E22" s="30"/>
      <c r="F22" s="38">
        <f>15*75.58</f>
        <v>1133.7</v>
      </c>
      <c r="G22" s="68"/>
      <c r="H22" s="89"/>
    </row>
    <row r="23" spans="1:8" ht="37.5" customHeight="1">
      <c r="A23" s="8">
        <v>2</v>
      </c>
      <c r="B23" s="2" t="s">
        <v>50</v>
      </c>
      <c r="C23" s="17" t="s">
        <v>13</v>
      </c>
      <c r="D23" s="18">
        <v>15</v>
      </c>
      <c r="E23" s="18">
        <v>5</v>
      </c>
      <c r="F23" s="33">
        <v>8200</v>
      </c>
      <c r="G23" s="42">
        <v>1970.932</v>
      </c>
      <c r="H23" s="45"/>
    </row>
    <row r="24" spans="1:8" ht="41.25" customHeight="1">
      <c r="A24" s="8">
        <v>3</v>
      </c>
      <c r="B24" s="2" t="s">
        <v>49</v>
      </c>
      <c r="C24" s="17" t="s">
        <v>13</v>
      </c>
      <c r="D24" s="18">
        <v>15</v>
      </c>
      <c r="E24" s="18">
        <v>5</v>
      </c>
      <c r="F24" s="34">
        <v>3300</v>
      </c>
      <c r="G24" s="43">
        <f>658.971</f>
        <v>658.971</v>
      </c>
      <c r="H24" s="45"/>
    </row>
    <row r="25" spans="1:8" ht="15.75" thickBot="1">
      <c r="A25" s="19"/>
      <c r="B25" s="11" t="s">
        <v>20</v>
      </c>
      <c r="C25" s="12" t="s">
        <v>13</v>
      </c>
      <c r="D25" s="12">
        <v>30</v>
      </c>
      <c r="E25" s="12">
        <f>SUM(E23:E24)</f>
        <v>10</v>
      </c>
      <c r="F25" s="48">
        <f>SUM(F22:F24)</f>
        <v>12633.7</v>
      </c>
      <c r="G25" s="47">
        <f>SUM(G22:G24)</f>
        <v>2629.9030000000002</v>
      </c>
      <c r="H25" s="90"/>
    </row>
    <row r="26" spans="1:8" ht="15.75" customHeight="1" thickBot="1">
      <c r="A26" s="51" t="s">
        <v>9</v>
      </c>
      <c r="B26" s="114" t="s">
        <v>38</v>
      </c>
      <c r="C26" s="115"/>
      <c r="D26" s="115"/>
      <c r="E26" s="115"/>
      <c r="F26" s="115"/>
      <c r="G26" s="115"/>
      <c r="H26" s="116"/>
    </row>
    <row r="27" spans="1:8" ht="27" customHeight="1">
      <c r="A27" s="7">
        <v>1</v>
      </c>
      <c r="B27" s="39" t="s">
        <v>37</v>
      </c>
      <c r="C27" s="20" t="s">
        <v>13</v>
      </c>
      <c r="D27" s="20">
        <v>1</v>
      </c>
      <c r="E27" s="20"/>
      <c r="F27" s="35">
        <v>2542.83</v>
      </c>
      <c r="G27" s="68">
        <f>95.902</f>
        <v>95.902</v>
      </c>
      <c r="H27" s="91"/>
    </row>
    <row r="28" spans="1:8" ht="15.75" thickBot="1">
      <c r="A28" s="21"/>
      <c r="B28" s="3" t="s">
        <v>39</v>
      </c>
      <c r="C28" s="22" t="s">
        <v>13</v>
      </c>
      <c r="D28" s="23">
        <v>1</v>
      </c>
      <c r="E28" s="23"/>
      <c r="F28" s="46">
        <f>F27</f>
        <v>2542.83</v>
      </c>
      <c r="G28" s="95">
        <f>SUM(G27)</f>
        <v>95.902</v>
      </c>
      <c r="H28" s="88"/>
    </row>
    <row r="29" spans="1:8" ht="15.75" thickBot="1">
      <c r="A29" s="52" t="s">
        <v>10</v>
      </c>
      <c r="B29" s="53" t="s">
        <v>14</v>
      </c>
      <c r="C29" s="54"/>
      <c r="D29" s="54"/>
      <c r="E29" s="54"/>
      <c r="F29" s="55">
        <v>404.01</v>
      </c>
      <c r="G29" s="56"/>
      <c r="H29" s="92"/>
    </row>
    <row r="30" spans="1:8" ht="15.75" thickBot="1">
      <c r="A30" s="51" t="s">
        <v>11</v>
      </c>
      <c r="B30" s="114" t="s">
        <v>18</v>
      </c>
      <c r="C30" s="115"/>
      <c r="D30" s="115"/>
      <c r="E30" s="115"/>
      <c r="F30" s="115"/>
      <c r="G30" s="115"/>
      <c r="H30" s="116"/>
    </row>
    <row r="31" spans="1:8" ht="16.5" customHeight="1">
      <c r="A31" s="24">
        <v>1</v>
      </c>
      <c r="B31" s="71" t="s">
        <v>27</v>
      </c>
      <c r="C31" s="9" t="s">
        <v>4</v>
      </c>
      <c r="D31" s="9">
        <v>0.68</v>
      </c>
      <c r="E31" s="9">
        <f>0.012+0.003+0.005+0.005+0.002+0.005+0.04+0.005+0.005+0.005+0.01+0.006+0.01+0.007+0.004+0.015+0.005+0.01</f>
        <v>0.15400000000000003</v>
      </c>
      <c r="F31" s="72">
        <v>4880.4</v>
      </c>
      <c r="G31" s="38">
        <f>45.729+73.375+29.73366+6.69392+51.68472+19.17564+51.68472+20.118+39.507+48.826+116.171+45.8518+20.50214+41.8743+24.60735+129.5961+48.97814+21.794+41.61568+20.86501+41.61568+49.421+41.102+21.595+16.075+56.016+27.358+27.358+27.358+23.634+27.358+23.634+24.925</f>
        <v>1305.83286</v>
      </c>
      <c r="H31" s="91"/>
    </row>
    <row r="32" spans="1:8" ht="15.75" thickBot="1">
      <c r="A32" s="19"/>
      <c r="B32" s="11" t="s">
        <v>21</v>
      </c>
      <c r="C32" s="12" t="s">
        <v>13</v>
      </c>
      <c r="D32" s="12">
        <f>SUM(D31)</f>
        <v>0.68</v>
      </c>
      <c r="E32" s="12">
        <f>SUM(E31)</f>
        <v>0.15400000000000003</v>
      </c>
      <c r="F32" s="48">
        <f>SUM(F31)</f>
        <v>4880.4</v>
      </c>
      <c r="G32" s="47">
        <f>SUM(G31)</f>
        <v>1305.83286</v>
      </c>
      <c r="H32" s="88"/>
    </row>
    <row r="33" spans="1:8" ht="15.75" thickBot="1">
      <c r="A33" s="57" t="s">
        <v>12</v>
      </c>
      <c r="B33" s="114" t="s">
        <v>19</v>
      </c>
      <c r="C33" s="115"/>
      <c r="D33" s="115"/>
      <c r="E33" s="115"/>
      <c r="F33" s="115"/>
      <c r="G33" s="115"/>
      <c r="H33" s="116"/>
    </row>
    <row r="34" spans="1:8" ht="17.25" customHeight="1">
      <c r="A34" s="24">
        <v>1</v>
      </c>
      <c r="B34" s="71" t="s">
        <v>28</v>
      </c>
      <c r="C34" s="9" t="s">
        <v>4</v>
      </c>
      <c r="D34" s="9">
        <v>0.3</v>
      </c>
      <c r="E34" s="9">
        <f>0.01+0.005</f>
        <v>0.015</v>
      </c>
      <c r="F34" s="72">
        <v>946.04</v>
      </c>
      <c r="G34" s="44">
        <f>5.522+10.625+20.596+24.66047+9.14788</f>
        <v>70.55135</v>
      </c>
      <c r="H34" s="91"/>
    </row>
    <row r="35" spans="1:8" ht="15">
      <c r="A35" s="103"/>
      <c r="B35" s="103" t="s">
        <v>22</v>
      </c>
      <c r="C35" s="104" t="s">
        <v>4</v>
      </c>
      <c r="D35" s="105">
        <f>SUM(D34:D34)</f>
        <v>0.3</v>
      </c>
      <c r="E35" s="105">
        <f>SUM(E34)</f>
        <v>0.015</v>
      </c>
      <c r="F35" s="106">
        <f>SUM(F34)</f>
        <v>946.04</v>
      </c>
      <c r="G35" s="107">
        <f>SUM(G34)</f>
        <v>70.55135</v>
      </c>
      <c r="H35" s="108"/>
    </row>
    <row r="36" spans="1:8" ht="15.75" thickBot="1">
      <c r="A36" s="98"/>
      <c r="B36" s="99" t="s">
        <v>48</v>
      </c>
      <c r="C36" s="100"/>
      <c r="D36" s="101"/>
      <c r="E36" s="101"/>
      <c r="F36" s="102"/>
      <c r="G36" s="109">
        <f>238.23005+16.71972</f>
        <v>254.94977</v>
      </c>
      <c r="H36" s="110"/>
    </row>
    <row r="37" spans="1:8" ht="15.75" thickBot="1">
      <c r="A37" s="64"/>
      <c r="B37" s="65" t="s">
        <v>40</v>
      </c>
      <c r="C37" s="97" t="s">
        <v>4</v>
      </c>
      <c r="D37" s="66"/>
      <c r="E37" s="96">
        <f>SUM(E35,E32,E15)</f>
        <v>0.36900000000000005</v>
      </c>
      <c r="F37" s="67">
        <f>F15+F20+F25+F28+F29+F32+F35</f>
        <v>24761.229999999996</v>
      </c>
      <c r="G37" s="58">
        <f>SUM(G36,G35,G32,G28,G25,G20,G15)</f>
        <v>6043.748979999999</v>
      </c>
      <c r="H37" s="93">
        <f>SUM(G37/F37*100)</f>
        <v>24.40811292492336</v>
      </c>
    </row>
    <row r="38" spans="1:6" ht="15">
      <c r="A38" s="4"/>
      <c r="B38" s="4"/>
      <c r="C38" s="4"/>
      <c r="D38" s="4"/>
      <c r="E38" s="4"/>
      <c r="F38" s="4"/>
    </row>
    <row r="39" spans="1:8" ht="15">
      <c r="A39" s="4"/>
      <c r="B39" s="25"/>
      <c r="C39" s="4"/>
      <c r="D39" s="4"/>
      <c r="E39" s="4"/>
      <c r="F39" s="26"/>
      <c r="H39" s="94"/>
    </row>
    <row r="40" spans="1:6" ht="15">
      <c r="A40" s="4"/>
      <c r="B40" s="25" t="s">
        <v>42</v>
      </c>
      <c r="C40" s="4"/>
      <c r="D40" s="4"/>
      <c r="E40" s="4"/>
      <c r="F40" s="25" t="s">
        <v>43</v>
      </c>
    </row>
    <row r="41" spans="1:6" ht="15">
      <c r="A41" s="4"/>
      <c r="B41" s="27"/>
      <c r="C41" s="4"/>
      <c r="D41" s="4"/>
      <c r="E41" s="4"/>
      <c r="F41" s="4"/>
    </row>
    <row r="42" spans="1:7" ht="15.75">
      <c r="A42" s="4"/>
      <c r="B42" s="27" t="s">
        <v>44</v>
      </c>
      <c r="C42" s="4"/>
      <c r="D42" s="4"/>
      <c r="E42" s="4"/>
      <c r="F42" s="4" t="s">
        <v>45</v>
      </c>
      <c r="G42" s="41"/>
    </row>
    <row r="43" spans="1:7" ht="15.75">
      <c r="A43" s="4"/>
      <c r="B43" s="27"/>
      <c r="C43" s="4"/>
      <c r="D43" s="4"/>
      <c r="E43" s="4"/>
      <c r="F43" s="4"/>
      <c r="G43" s="41"/>
    </row>
    <row r="44" spans="1:6" ht="15">
      <c r="A44" s="4"/>
      <c r="B44" s="27"/>
      <c r="C44" s="4"/>
      <c r="D44" s="4"/>
      <c r="E44" s="4"/>
      <c r="F44" s="4"/>
    </row>
  </sheetData>
  <sheetProtection/>
  <mergeCells count="15">
    <mergeCell ref="A10:A12"/>
    <mergeCell ref="B10:B12"/>
    <mergeCell ref="C10:C12"/>
    <mergeCell ref="D10:D12"/>
    <mergeCell ref="E10:E12"/>
    <mergeCell ref="G10:G12"/>
    <mergeCell ref="F10:F12"/>
    <mergeCell ref="B13:H13"/>
    <mergeCell ref="B16:H16"/>
    <mergeCell ref="B26:H26"/>
    <mergeCell ref="B30:H30"/>
    <mergeCell ref="B33:H33"/>
    <mergeCell ref="B6:G6"/>
    <mergeCell ref="B7:G7"/>
    <mergeCell ref="H10:H12"/>
  </mergeCells>
  <printOptions/>
  <pageMargins left="0.7874015748031497" right="0.11811023622047245" top="0.3937007874015748" bottom="0.35433070866141736" header="0" footer="0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2014-03-31T08:51:41Z</cp:lastPrinted>
  <dcterms:created xsi:type="dcterms:W3CDTF">2006-09-28T05:33:49Z</dcterms:created>
  <dcterms:modified xsi:type="dcterms:W3CDTF">2017-07-13T03:10:31Z</dcterms:modified>
  <cp:category/>
  <cp:version/>
  <cp:contentType/>
  <cp:contentStatus/>
</cp:coreProperties>
</file>